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4120" windowHeight="8895" activeTab="1"/>
  </bookViews>
  <sheets>
    <sheet name="REKAP" sheetId="2" r:id="rId1"/>
    <sheet name="odvodni kanal" sheetId="4" r:id="rId2"/>
  </sheets>
  <calcPr calcId="145621"/>
</workbook>
</file>

<file path=xl/calcChain.xml><?xml version="1.0" encoding="utf-8"?>
<calcChain xmlns="http://schemas.openxmlformats.org/spreadsheetml/2006/main">
  <c r="F42" i="4" l="1"/>
  <c r="F41" i="4"/>
  <c r="F43" i="4"/>
  <c r="F33" i="4"/>
  <c r="F32" i="4"/>
  <c r="F24" i="4"/>
  <c r="B4" i="2"/>
  <c r="B54" i="4" l="1"/>
  <c r="F51" i="4"/>
  <c r="F50" i="4"/>
  <c r="F49" i="4"/>
  <c r="F48" i="4"/>
  <c r="F47" i="4"/>
  <c r="F52" i="4" s="1"/>
  <c r="F40" i="4"/>
  <c r="F39" i="4"/>
  <c r="F38" i="4"/>
  <c r="F44" i="4" s="1"/>
  <c r="F34" i="4"/>
  <c r="F30" i="4"/>
  <c r="F29" i="4"/>
  <c r="F28" i="4"/>
  <c r="F27" i="4"/>
  <c r="F26" i="4"/>
  <c r="F25" i="4"/>
  <c r="F20" i="4"/>
  <c r="D19" i="4"/>
  <c r="F19" i="4" s="1"/>
  <c r="F18" i="4"/>
  <c r="F31" i="4"/>
  <c r="F16" i="4"/>
  <c r="F15" i="4"/>
  <c r="F14" i="4"/>
  <c r="F9" i="4"/>
  <c r="F8" i="4"/>
  <c r="F7" i="4"/>
  <c r="F6" i="4"/>
  <c r="F5" i="4"/>
  <c r="F4" i="4"/>
  <c r="F11" i="4" s="1"/>
  <c r="F35" i="4" l="1"/>
  <c r="F36" i="4"/>
  <c r="F45" i="4"/>
  <c r="F53" i="4"/>
  <c r="F12" i="4"/>
  <c r="F17" i="4"/>
  <c r="F21" i="4" l="1"/>
  <c r="F22" i="4" s="1"/>
  <c r="F54" i="4" s="1"/>
  <c r="C4" i="2" s="1"/>
  <c r="C7" i="2" l="1"/>
  <c r="C6" i="2" s="1"/>
  <c r="C5" i="2"/>
  <c r="C8" i="2" l="1"/>
  <c r="C9" i="2" s="1"/>
  <c r="C10" i="2" s="1"/>
</calcChain>
</file>

<file path=xl/sharedStrings.xml><?xml version="1.0" encoding="utf-8"?>
<sst xmlns="http://schemas.openxmlformats.org/spreadsheetml/2006/main" count="164" uniqueCount="119">
  <si>
    <t>I</t>
  </si>
  <si>
    <t>en.</t>
  </si>
  <si>
    <t>količina</t>
  </si>
  <si>
    <t>cena/enoto</t>
  </si>
  <si>
    <t>cena</t>
  </si>
  <si>
    <t>opis postavke</t>
  </si>
  <si>
    <t>št.</t>
  </si>
  <si>
    <t>pripravljalna dela</t>
  </si>
  <si>
    <t>kos</t>
  </si>
  <si>
    <t>I/1</t>
  </si>
  <si>
    <t>I/2</t>
  </si>
  <si>
    <t>I/3</t>
  </si>
  <si>
    <t>I/4</t>
  </si>
  <si>
    <t>I/5</t>
  </si>
  <si>
    <t>I/6</t>
  </si>
  <si>
    <t>I/7</t>
  </si>
  <si>
    <t>priprava gradbišča na celotnem odseku kanala, odstranitev eventuelnih ovir in utrditev delovnega platoja</t>
  </si>
  <si>
    <t>kpl</t>
  </si>
  <si>
    <t>zakoličba osi kanala, trasna in višinska navezava količkov</t>
  </si>
  <si>
    <t>m</t>
  </si>
  <si>
    <t>zakoličba obstoječih komunalnih in infrastrukturnih vodov in oznaka križanj</t>
  </si>
  <si>
    <t>postavitev gradbenih profilov</t>
  </si>
  <si>
    <t>upravljalski nadzor pri gradbenih delih v območju obstoječe komunalne in energetske infrastrukture in določitev dodatnih varovalnih ukrepov pri odmikih, manjših od predpisanih</t>
  </si>
  <si>
    <t>ur</t>
  </si>
  <si>
    <t>izdelava, namestitev in po koncu gradnje odstranitev obvestilne table z nosilnim panojem na gradbišču-komplet</t>
  </si>
  <si>
    <t>skupaj:</t>
  </si>
  <si>
    <t>II</t>
  </si>
  <si>
    <t>II/1</t>
  </si>
  <si>
    <t>II/2</t>
  </si>
  <si>
    <t>II/3</t>
  </si>
  <si>
    <t>II/4</t>
  </si>
  <si>
    <t>II/5</t>
  </si>
  <si>
    <t>II/6</t>
  </si>
  <si>
    <t>II/7</t>
  </si>
  <si>
    <t>II/8</t>
  </si>
  <si>
    <t>asfalterska - cestarska dela</t>
  </si>
  <si>
    <r>
      <t>m</t>
    </r>
    <r>
      <rPr>
        <vertAlign val="superscript"/>
        <sz val="10"/>
        <rFont val="Calibri"/>
        <family val="2"/>
        <charset val="238"/>
      </rPr>
      <t>2</t>
    </r>
  </si>
  <si>
    <t>dobava in vgrajevanje posteljice s kamnitega materiala do fi 63mm v deb. 21cm za izvedbo spodnjega ustroja projektiranega cestišča z uvaljanjem do predpisane zbitosti</t>
  </si>
  <si>
    <t>dobava in vgrajevanje peščenega zaključnega sloja d= do 5cm (0-4mm) pod asfaltom, s finim vzdolžnim in prečnim planiranjem naklona ceste, z utrjevanjem in valjanjem celotne cestne površine, kontrolo padcev in z morebitnimi manjšimi popravili nivelete ceste pred asfaltiranjem</t>
  </si>
  <si>
    <t>III</t>
  </si>
  <si>
    <t>zemeljska dela</t>
  </si>
  <si>
    <t>III/1</t>
  </si>
  <si>
    <t>III/2</t>
  </si>
  <si>
    <t>III/3</t>
  </si>
  <si>
    <t>III/4</t>
  </si>
  <si>
    <t>III/5</t>
  </si>
  <si>
    <t>III/6</t>
  </si>
  <si>
    <t>III/7</t>
  </si>
  <si>
    <t>III/8</t>
  </si>
  <si>
    <t>III/9</t>
  </si>
  <si>
    <t>III/10</t>
  </si>
  <si>
    <t xml:space="preserve">geološki pregled in prevzem gradbene jame ter geomehanski nadzor v času gradnje </t>
  </si>
  <si>
    <t>ročno planiranje in strojno utrjevanje dna gradbene jame</t>
  </si>
  <si>
    <t>dobava in vgraditev peščenega materiala granulacije od 0 do 8mm za peščeno ležišče cevi v deb. 14cm</t>
  </si>
  <si>
    <t>dobava in dovoz peščenega materiala granulacije 8-16mm za zasip cevi  v coni cevovoda, v plasteh deb. 15cm in komprimacija z lahkimi komprimacijskimi sredstvi do 95% SPP</t>
  </si>
  <si>
    <t>nakladanje in odvoz viška materiala z začasne deponije na trajno deponijo v oddaljenosti do 3km in razplaniranje, količina materiala je definirana v raščenem stanju, koeficient razrahljanja upoštevati v ceni/enoto</t>
  </si>
  <si>
    <t xml:space="preserve">črpanje talne vode iz gradbene jame v času izvajanja del v talni vodi </t>
  </si>
  <si>
    <t>IV</t>
  </si>
  <si>
    <t>IV/1</t>
  </si>
  <si>
    <t>IV/2</t>
  </si>
  <si>
    <t>IV/4</t>
  </si>
  <si>
    <t>IV/5</t>
  </si>
  <si>
    <t>gradbena dela</t>
  </si>
  <si>
    <t>zaključna dela</t>
  </si>
  <si>
    <t>V</t>
  </si>
  <si>
    <t>V/1</t>
  </si>
  <si>
    <t>V/2</t>
  </si>
  <si>
    <t>V/3</t>
  </si>
  <si>
    <t>V/4</t>
  </si>
  <si>
    <t>V/5</t>
  </si>
  <si>
    <t>1.</t>
  </si>
  <si>
    <t>SKUPAJ:</t>
  </si>
  <si>
    <t>nepredvidena dela (10%)</t>
  </si>
  <si>
    <t>projektantski nadzor</t>
  </si>
  <si>
    <t>dokumentacija PID in NOV</t>
  </si>
  <si>
    <t>vsa dela skupaj:</t>
  </si>
  <si>
    <t>DDV:</t>
  </si>
  <si>
    <t>skupaj z DDV:</t>
  </si>
  <si>
    <t>čiščenje gradbišča po končanih delih</t>
  </si>
  <si>
    <t xml:space="preserve">izdelava geodetskega posnetka izvedene kanalizacije v Gauss Kruegerjevem koordinatnem sistemu v elektronski obliki in vris v kataster GJI, vključno s potrdilom vpisa                  </t>
  </si>
  <si>
    <t>snemanje izgrajene kanalizacije z video kamero</t>
  </si>
  <si>
    <t>preizkus tesnosti kanala po standardu SIST EN 1610</t>
  </si>
  <si>
    <t>preizkus tesnosti revizijskega jaška DN1000mm po standardu SIST EN 1610</t>
  </si>
  <si>
    <t>dovoz materiala in zasip cevi  izven cone cevovoda (z izkopanim materialom, če je primeren), v plasteh deb. 20cm in komprimacija z lahkimi komprimacijskimi sredstvi do naravne zbitosti tal</t>
  </si>
  <si>
    <t>REKAPITULACIJA</t>
  </si>
  <si>
    <t>(10% vseh pripravljalnih del, obračun dejanskih stroškov)</t>
  </si>
  <si>
    <r>
      <t>m</t>
    </r>
    <r>
      <rPr>
        <vertAlign val="superscript"/>
        <sz val="10"/>
        <rFont val="Calibri"/>
        <family val="2"/>
        <charset val="238"/>
      </rPr>
      <t>3</t>
    </r>
  </si>
  <si>
    <t>dobava in vgrajevanje tamponskega drobljenca 0/45mm v deb. 29cm za izvedbo zgornjega ustroja projektiranega cestišča, s komprimacijo do zbitosti 95% po Proctorju; tamponski drobljenec 0/45mm, TSC 06.200:2003</t>
  </si>
  <si>
    <t>rušenje asfaltiranih površin, vključno z zarezom globine do 10cm, nakladanjem in odvozom na trajno deponijo (priskrbi jo izvajalec del; potrebno je dostaviti potrdila o deponiranju materiala),  vključno s plačilom pristojbin</t>
  </si>
  <si>
    <t>strojni izkop materiala IV. ktg tamponskega nasutja v deb. 30cm (spodnji ustroj ceste) z  nakladanjem in odvozom na trajno deponijo (priskrbi jo izvajalec del; potrebno je dostaviti potrdila o deponiranju materiala), vključno s plačilom pristojbin</t>
  </si>
  <si>
    <t xml:space="preserve">ročni  izkop materiala III.ktg  med ovirami v jarka z nakladanjem in odvozom materiala na začasno deponijo (priskrbi jo izvajalec del; potrebno je dostaviti potrdila o deponiranju materiala) </t>
  </si>
  <si>
    <t>dobava, transport in izdelava asfaltnih površin, vključno z vsemi asfalterskimi deli (premazi, preklopi ipd): -bitumenski drobljenec AC22base B 70/100 A3, TSC 06.300/06.411:2009; debeline 6cm.</t>
  </si>
  <si>
    <t>dobava, transport in izdelava asfaltnih površin, vključno z vsemi asfalterskimi deli (premazi, preklopi ipd): -bitumenski beton AC8surf B 70/100 A3, TSC 06.300/06.411:2009; debeline 3cm</t>
  </si>
  <si>
    <t>10.</t>
  </si>
  <si>
    <t>11.</t>
  </si>
  <si>
    <t>12.</t>
  </si>
  <si>
    <t>III/11</t>
  </si>
  <si>
    <t>nepredvidena in dodatna dela z vsem materialom in delom (10% vseh asfaltersko - cestarskih del, obračun po dejasnkih stroških)</t>
  </si>
  <si>
    <t>nepredvidena in dodatna dela z vsem materialom in delom (10% vseh zemeljskih del, obračun po dejanskih stroških)</t>
  </si>
  <si>
    <t>IV/6</t>
  </si>
  <si>
    <t>ostala gradbena dela, kot so priključitev HP - 4x, priključitev javnega kanala in druga manjša dela (10% vseh gradbenih del)</t>
  </si>
  <si>
    <t>V/6</t>
  </si>
  <si>
    <t>ostala nepredvidena in zaključna dela (10% zaključnih del)</t>
  </si>
  <si>
    <r>
      <t>ostala dela, kot so: obeležba in eventualna prestavitev obstoječih komunalnih in energetskih vodov pod nadzorom upravljavca, križanje vodo</t>
    </r>
    <r>
      <rPr>
        <sz val="10"/>
        <rFont val="Calibri"/>
        <family val="2"/>
        <charset val="238"/>
        <scheme val="minor"/>
      </rPr>
      <t>v (obst. TK vod 7x, obst. elektrovod 4x, obst. vodovod 2x, proj. vodovod 2x, obst. kanalizacija 1x)</t>
    </r>
  </si>
  <si>
    <t>IV/7</t>
  </si>
  <si>
    <t>odvodni kanal ČN Plankov log</t>
  </si>
  <si>
    <t>Kanalizacija Plankov log</t>
  </si>
  <si>
    <t>strojni  odriv humusa v debelini 0,20m na rob gradbene jame</t>
  </si>
  <si>
    <t>strojni  izkop materiala III.ktg v širokem izkopu jarka z odlaganjem ob rob gradbene jame</t>
  </si>
  <si>
    <t>m2</t>
  </si>
  <si>
    <t>III/12</t>
  </si>
  <si>
    <t>humusiranje v debelini 0,20 m z materialom, deponiranim ob robu gradbene jame</t>
  </si>
  <si>
    <t>zatravitev s travno mešanico</t>
  </si>
  <si>
    <t>dobava, transport in vgradnja montažno revizijskih in priključnih jaškov iz AB (npr. Nivo, Stavbar) DN 1000mm na kanalu fi 250-1000mm, vključno s povoznimi pokrovi (nosilnosti 400kN), muldami, vtoki in iztoki, podložnim betonom MB 15; višina jaška do 2,00m</t>
  </si>
  <si>
    <t>dobava, transport in vgradnja slepih jaškov jaškov iz AB (npr. Nivo, Stavbar) DN 1000mm na kanalu fi 250-1000mm, vključno z AB pokrovi, vgrajenimi cca 0,50 m pod terenom (nosilnosti 400kN), muldami, vtoki in iztoki, podložnim betonom MB 15; višina jaška do 2.00m</t>
  </si>
  <si>
    <t>obbetoniranje cevi neposredno ob brežini jarka</t>
  </si>
  <si>
    <t>ureditev in utrditev brežine jarka s kamnometom do deb. 0,30m v višini zavarovanja 1,20m</t>
  </si>
  <si>
    <t>dobava, transport in montaža  cevi DN 250 kvalitete vsaj SN8 (PP ali PVC) na peščeno in posteljico vključno s tesnili, nakladanje in prenos do mesta vgraditve</t>
  </si>
  <si>
    <t>IV/3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</si>
</sst>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SIT&quot;_-;\-* #,##0.00\ &quot;SIT&quot;_-;_-* &quot;-&quot;??\ &quot;SIT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0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 applyFill="0" applyBorder="0"/>
  </cellStyleXfs>
  <cellXfs count="96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0" borderId="1" xfId="0" applyBorder="1"/>
    <xf numFmtId="4" fontId="0" fillId="3" borderId="1" xfId="0" applyNumberFormat="1" applyFill="1" applyBorder="1"/>
    <xf numFmtId="4" fontId="0" fillId="0" borderId="1" xfId="0" applyNumberFormat="1" applyBorder="1"/>
    <xf numFmtId="0" fontId="1" fillId="3" borderId="0" xfId="0" applyFont="1" applyFill="1" applyAlignment="1">
      <alignment wrapText="1"/>
    </xf>
    <xf numFmtId="0" fontId="0" fillId="3" borderId="0" xfId="0" applyFill="1" applyAlignment="1">
      <alignment horizontal="center"/>
    </xf>
    <xf numFmtId="0" fontId="7" fillId="0" borderId="0" xfId="3" applyFont="1" applyFill="1" applyBorder="1" applyAlignment="1">
      <alignment vertical="top" wrapText="1"/>
    </xf>
    <xf numFmtId="0" fontId="9" fillId="0" borderId="0" xfId="3" applyFont="1" applyBorder="1" applyAlignment="1">
      <alignment vertical="top" wrapText="1"/>
    </xf>
    <xf numFmtId="4" fontId="1" fillId="3" borderId="1" xfId="0" applyNumberFormat="1" applyFont="1" applyFill="1" applyBorder="1"/>
    <xf numFmtId="0" fontId="8" fillId="0" borderId="0" xfId="3" applyFont="1" applyFill="1" applyBorder="1" applyAlignment="1">
      <alignment vertical="top" wrapText="1"/>
    </xf>
    <xf numFmtId="0" fontId="1" fillId="3" borderId="3" xfId="0" applyFont="1" applyFill="1" applyBorder="1"/>
    <xf numFmtId="0" fontId="0" fillId="3" borderId="4" xfId="0" applyFill="1" applyBorder="1" applyAlignment="1">
      <alignment wrapText="1"/>
    </xf>
    <xf numFmtId="0" fontId="5" fillId="0" borderId="0" xfId="3" applyFont="1" applyAlignment="1">
      <alignment horizontal="left" vertical="top" wrapText="1"/>
    </xf>
    <xf numFmtId="4" fontId="5" fillId="0" borderId="0" xfId="3" applyNumberFormat="1" applyFont="1" applyBorder="1"/>
    <xf numFmtId="0" fontId="5" fillId="0" borderId="1" xfId="3" applyFont="1" applyBorder="1" applyAlignment="1">
      <alignment horizontal="center" wrapText="1"/>
    </xf>
    <xf numFmtId="0" fontId="0" fillId="0" borderId="4" xfId="0" applyBorder="1"/>
    <xf numFmtId="0" fontId="6" fillId="0" borderId="0" xfId="3" applyFont="1" applyBorder="1" applyAlignment="1">
      <alignment horizontal="right" vertical="top" wrapText="1"/>
    </xf>
    <xf numFmtId="0" fontId="7" fillId="0" borderId="0" xfId="3" applyFont="1" applyBorder="1" applyAlignment="1">
      <alignment vertical="top" wrapText="1"/>
    </xf>
    <xf numFmtId="0" fontId="5" fillId="0" borderId="0" xfId="3" applyFont="1" applyAlignment="1">
      <alignment vertical="top" wrapText="1"/>
    </xf>
    <xf numFmtId="0" fontId="5" fillId="0" borderId="0" xfId="3" applyFont="1" applyBorder="1" applyAlignment="1">
      <alignment horizontal="right" vertical="top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0" borderId="0" xfId="3" applyFont="1" applyBorder="1" applyAlignment="1">
      <alignment vertical="top" wrapText="1"/>
    </xf>
    <xf numFmtId="0" fontId="5" fillId="0" borderId="0" xfId="3" applyFont="1" applyFill="1" applyBorder="1" applyAlignment="1">
      <alignment horizontal="right" vertical="top" wrapText="1"/>
    </xf>
    <xf numFmtId="0" fontId="6" fillId="0" borderId="0" xfId="3" applyFont="1" applyFill="1" applyBorder="1" applyAlignment="1">
      <alignment horizontal="right" vertical="top" wrapText="1"/>
    </xf>
    <xf numFmtId="0" fontId="5" fillId="0" borderId="0" xfId="3" applyFont="1" applyBorder="1" applyAlignment="1">
      <alignment horizontal="right" wrapText="1"/>
    </xf>
    <xf numFmtId="0" fontId="5" fillId="0" borderId="0" xfId="3" applyFont="1" applyBorder="1" applyAlignment="1">
      <alignment wrapText="1"/>
    </xf>
    <xf numFmtId="0" fontId="5" fillId="0" borderId="0" xfId="3" applyFont="1" applyFill="1" applyBorder="1" applyAlignment="1">
      <alignment horizontal="right" wrapText="1"/>
    </xf>
    <xf numFmtId="0" fontId="6" fillId="0" borderId="0" xfId="3" applyFont="1" applyFill="1" applyBorder="1" applyAlignment="1">
      <alignment horizontal="right" wrapText="1"/>
    </xf>
    <xf numFmtId="0" fontId="3" fillId="0" borderId="0" xfId="3" applyFont="1" applyAlignment="1">
      <alignment horizontal="left" vertical="top" wrapText="1"/>
    </xf>
    <xf numFmtId="0" fontId="0" fillId="3" borderId="4" xfId="0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0" fontId="0" fillId="0" borderId="3" xfId="0" applyBorder="1"/>
    <xf numFmtId="0" fontId="0" fillId="0" borderId="6" xfId="0" applyFill="1" applyBorder="1" applyAlignment="1">
      <alignment horizontal="right"/>
    </xf>
    <xf numFmtId="0" fontId="0" fillId="3" borderId="3" xfId="0" applyFill="1" applyBorder="1"/>
    <xf numFmtId="0" fontId="0" fillId="3" borderId="6" xfId="0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0" fillId="3" borderId="0" xfId="0" applyFont="1" applyFill="1"/>
    <xf numFmtId="0" fontId="11" fillId="3" borderId="0" xfId="0" applyFont="1" applyFill="1" applyAlignment="1">
      <alignment wrapText="1"/>
    </xf>
    <xf numFmtId="0" fontId="10" fillId="3" borderId="0" xfId="0" applyFont="1" applyFill="1" applyAlignment="1">
      <alignment horizontal="center"/>
    </xf>
    <xf numFmtId="4" fontId="10" fillId="3" borderId="0" xfId="0" applyNumberFormat="1" applyFont="1" applyFill="1"/>
    <xf numFmtId="0" fontId="10" fillId="0" borderId="0" xfId="0" applyFont="1"/>
    <xf numFmtId="0" fontId="10" fillId="3" borderId="1" xfId="0" applyFont="1" applyFill="1" applyBorder="1"/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/>
    </xf>
    <xf numFmtId="4" fontId="10" fillId="3" borderId="4" xfId="0" applyNumberFormat="1" applyFont="1" applyFill="1" applyBorder="1" applyAlignment="1">
      <alignment horizontal="right"/>
    </xf>
    <xf numFmtId="0" fontId="11" fillId="3" borderId="3" xfId="0" applyFont="1" applyFill="1" applyBorder="1"/>
    <xf numFmtId="0" fontId="11" fillId="3" borderId="3" xfId="0" applyFont="1" applyFill="1" applyBorder="1" applyAlignment="1">
      <alignment wrapText="1"/>
    </xf>
    <xf numFmtId="0" fontId="11" fillId="3" borderId="2" xfId="0" applyFont="1" applyFill="1" applyBorder="1" applyAlignment="1">
      <alignment horizontal="center"/>
    </xf>
    <xf numFmtId="4" fontId="11" fillId="3" borderId="2" xfId="0" applyNumberFormat="1" applyFont="1" applyFill="1" applyBorder="1"/>
    <xf numFmtId="4" fontId="11" fillId="3" borderId="6" xfId="0" applyNumberFormat="1" applyFont="1" applyFill="1" applyBorder="1"/>
    <xf numFmtId="0" fontId="11" fillId="0" borderId="0" xfId="0" applyFont="1"/>
    <xf numFmtId="0" fontId="10" fillId="0" borderId="1" xfId="0" applyFont="1" applyBorder="1" applyAlignment="1">
      <alignment vertical="top"/>
    </xf>
    <xf numFmtId="0" fontId="10" fillId="0" borderId="5" xfId="0" applyFont="1" applyBorder="1" applyAlignment="1">
      <alignment horizontal="center"/>
    </xf>
    <xf numFmtId="4" fontId="10" fillId="0" borderId="5" xfId="0" applyNumberFormat="1" applyFont="1" applyBorder="1"/>
    <xf numFmtId="0" fontId="10" fillId="0" borderId="1" xfId="0" applyFont="1" applyBorder="1" applyAlignment="1">
      <alignment horizontal="center"/>
    </xf>
    <xf numFmtId="4" fontId="10" fillId="0" borderId="1" xfId="0" applyNumberFormat="1" applyFont="1" applyBorder="1"/>
    <xf numFmtId="4" fontId="5" fillId="0" borderId="1" xfId="0" applyNumberFormat="1" applyFont="1" applyBorder="1"/>
    <xf numFmtId="0" fontId="10" fillId="0" borderId="4" xfId="0" applyFont="1" applyBorder="1" applyAlignment="1">
      <alignment horizontal="center"/>
    </xf>
    <xf numFmtId="4" fontId="10" fillId="0" borderId="4" xfId="0" applyNumberFormat="1" applyFont="1" applyBorder="1"/>
    <xf numFmtId="0" fontId="10" fillId="0" borderId="7" xfId="0" applyFont="1" applyBorder="1" applyAlignment="1">
      <alignment horizontal="center"/>
    </xf>
    <xf numFmtId="4" fontId="10" fillId="0" borderId="7" xfId="0" applyNumberFormat="1" applyFont="1" applyBorder="1"/>
    <xf numFmtId="0" fontId="11" fillId="3" borderId="1" xfId="0" applyFont="1" applyFill="1" applyBorder="1"/>
    <xf numFmtId="0" fontId="11" fillId="3" borderId="4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/>
    </xf>
    <xf numFmtId="4" fontId="11" fillId="3" borderId="4" xfId="0" applyNumberFormat="1" applyFont="1" applyFill="1" applyBorder="1"/>
    <xf numFmtId="4" fontId="11" fillId="3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vertical="top"/>
    </xf>
    <xf numFmtId="0" fontId="10" fillId="0" borderId="6" xfId="0" applyFont="1" applyBorder="1" applyAlignment="1">
      <alignment horizontal="center"/>
    </xf>
    <xf numFmtId="4" fontId="11" fillId="3" borderId="1" xfId="0" applyNumberFormat="1" applyFont="1" applyFill="1" applyBorder="1" applyAlignment="1">
      <alignment horizontal="right"/>
    </xf>
    <xf numFmtId="4" fontId="11" fillId="3" borderId="1" xfId="0" applyNumberFormat="1" applyFont="1" applyFill="1" applyBorder="1"/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8" xfId="0" applyFont="1" applyBorder="1" applyAlignment="1">
      <alignment horizontal="center"/>
    </xf>
    <xf numFmtId="0" fontId="12" fillId="0" borderId="0" xfId="3" applyFont="1" applyBorder="1" applyAlignment="1">
      <alignment vertical="top" wrapText="1"/>
    </xf>
    <xf numFmtId="0" fontId="12" fillId="0" borderId="0" xfId="3" applyFont="1" applyBorder="1" applyAlignment="1">
      <alignment wrapText="1"/>
    </xf>
    <xf numFmtId="4" fontId="12" fillId="0" borderId="0" xfId="3" applyNumberFormat="1" applyFont="1" applyBorder="1"/>
    <xf numFmtId="0" fontId="12" fillId="0" borderId="0" xfId="3" applyFont="1" applyBorder="1" applyAlignment="1">
      <alignment horizontal="right" wrapText="1"/>
    </xf>
    <xf numFmtId="0" fontId="13" fillId="0" borderId="0" xfId="3" quotePrefix="1" applyFont="1" applyBorder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2" fontId="10" fillId="0" borderId="1" xfId="0" applyNumberFormat="1" applyFont="1" applyBorder="1"/>
    <xf numFmtId="0" fontId="11" fillId="0" borderId="1" xfId="0" applyFont="1" applyBorder="1"/>
    <xf numFmtId="0" fontId="3" fillId="0" borderId="4" xfId="3" applyFont="1" applyBorder="1" applyAlignment="1">
      <alignment horizontal="left" vertical="center" wrapText="1"/>
    </xf>
    <xf numFmtId="0" fontId="11" fillId="3" borderId="8" xfId="0" applyFont="1" applyFill="1" applyBorder="1" applyAlignment="1">
      <alignment wrapText="1"/>
    </xf>
    <xf numFmtId="0" fontId="11" fillId="3" borderId="9" xfId="0" applyFont="1" applyFill="1" applyBorder="1"/>
    <xf numFmtId="0" fontId="10" fillId="0" borderId="7" xfId="0" applyFont="1" applyBorder="1" applyAlignment="1">
      <alignment vertical="top"/>
    </xf>
  </cellXfs>
  <cellStyles count="4">
    <cellStyle name="Currency_1.3.2" xfId="2"/>
    <cellStyle name="Navadno" xfId="0" builtinId="0"/>
    <cellStyle name="Navadno 2" xfId="1"/>
    <cellStyle name="Normal_1.3.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Layout" zoomScaleNormal="100" workbookViewId="0"/>
  </sheetViews>
  <sheetFormatPr defaultRowHeight="15" x14ac:dyDescent="0.25"/>
  <cols>
    <col min="1" max="1" width="5.7109375" customWidth="1"/>
    <col min="2" max="2" width="38.7109375" customWidth="1"/>
    <col min="3" max="3" width="15.7109375" customWidth="1"/>
  </cols>
  <sheetData>
    <row r="1" spans="1:3" x14ac:dyDescent="0.25">
      <c r="A1" s="1"/>
      <c r="B1" s="6" t="s">
        <v>84</v>
      </c>
      <c r="C1" s="7"/>
    </row>
    <row r="2" spans="1:3" x14ac:dyDescent="0.25">
      <c r="A2" s="1"/>
      <c r="B2" s="6" t="s">
        <v>106</v>
      </c>
      <c r="C2" s="7"/>
    </row>
    <row r="3" spans="1:3" x14ac:dyDescent="0.25">
      <c r="A3" s="2" t="s">
        <v>6</v>
      </c>
      <c r="B3" s="13" t="s">
        <v>5</v>
      </c>
      <c r="C3" s="32" t="s">
        <v>4</v>
      </c>
    </row>
    <row r="4" spans="1:3" x14ac:dyDescent="0.25">
      <c r="A4" s="22" t="s">
        <v>70</v>
      </c>
      <c r="B4" s="23" t="str">
        <f>+'odvodni kanal'!B1</f>
        <v>odvodni kanal ČN Plankov log</v>
      </c>
      <c r="C4" s="33">
        <f>'odvodni kanal'!F54</f>
        <v>0</v>
      </c>
    </row>
    <row r="5" spans="1:3" x14ac:dyDescent="0.25">
      <c r="A5" s="22" t="s">
        <v>93</v>
      </c>
      <c r="B5" s="3" t="s">
        <v>72</v>
      </c>
      <c r="C5" s="33">
        <f>+SUM(C4:C4)*0.1</f>
        <v>0</v>
      </c>
    </row>
    <row r="6" spans="1:3" x14ac:dyDescent="0.25">
      <c r="A6" s="22" t="s">
        <v>94</v>
      </c>
      <c r="B6" s="3" t="s">
        <v>73</v>
      </c>
      <c r="C6" s="33">
        <f>C7/2</f>
        <v>0</v>
      </c>
    </row>
    <row r="7" spans="1:3" x14ac:dyDescent="0.25">
      <c r="A7" s="22" t="s">
        <v>95</v>
      </c>
      <c r="B7" s="17" t="s">
        <v>74</v>
      </c>
      <c r="C7" s="33">
        <f>0.025*C4</f>
        <v>0</v>
      </c>
    </row>
    <row r="8" spans="1:3" x14ac:dyDescent="0.25">
      <c r="A8" s="36"/>
      <c r="B8" s="37" t="s">
        <v>75</v>
      </c>
      <c r="C8" s="4">
        <f>SUM(C4:C7)</f>
        <v>0</v>
      </c>
    </row>
    <row r="9" spans="1:3" x14ac:dyDescent="0.25">
      <c r="A9" s="34"/>
      <c r="B9" s="35" t="s">
        <v>76</v>
      </c>
      <c r="C9" s="5">
        <f>0.22*C8</f>
        <v>0</v>
      </c>
    </row>
    <row r="10" spans="1:3" x14ac:dyDescent="0.25">
      <c r="A10" s="12"/>
      <c r="B10" s="38" t="s">
        <v>77</v>
      </c>
      <c r="C10" s="10">
        <f>+C8+C9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&amp;Rekologika d.o.o.</oddHeader>
    <oddFooter>&amp;LDatoteka:&amp;F
Objekt: Odvodni kanal ČN Plankov log&amp;RPOG&amp;P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Normal="100" workbookViewId="0"/>
  </sheetViews>
  <sheetFormatPr defaultColWidth="9.140625" defaultRowHeight="12.75" x14ac:dyDescent="0.2"/>
  <cols>
    <col min="1" max="1" width="6.7109375" style="43" customWidth="1"/>
    <col min="2" max="2" width="38.7109375" style="43" customWidth="1"/>
    <col min="3" max="3" width="5.7109375" style="73" customWidth="1"/>
    <col min="4" max="4" width="8.7109375" style="74" customWidth="1"/>
    <col min="5" max="5" width="12.7109375" style="74" customWidth="1"/>
    <col min="6" max="6" width="14.5703125" style="74" customWidth="1"/>
    <col min="7" max="9" width="9.140625" style="43"/>
    <col min="10" max="10" width="47" style="43" customWidth="1"/>
    <col min="11" max="16384" width="9.140625" style="43"/>
  </cols>
  <sheetData>
    <row r="1" spans="1:12" x14ac:dyDescent="0.2">
      <c r="A1" s="39"/>
      <c r="B1" s="40" t="s">
        <v>105</v>
      </c>
      <c r="C1" s="41"/>
      <c r="D1" s="42"/>
      <c r="E1" s="42"/>
      <c r="F1" s="42"/>
    </row>
    <row r="2" spans="1:12" x14ac:dyDescent="0.2">
      <c r="A2" s="44" t="s">
        <v>6</v>
      </c>
      <c r="B2" s="45" t="s">
        <v>5</v>
      </c>
      <c r="C2" s="46" t="s">
        <v>1</v>
      </c>
      <c r="D2" s="47" t="s">
        <v>2</v>
      </c>
      <c r="E2" s="47" t="s">
        <v>3</v>
      </c>
      <c r="F2" s="47" t="s">
        <v>4</v>
      </c>
    </row>
    <row r="3" spans="1:12" s="53" customFormat="1" x14ac:dyDescent="0.2">
      <c r="A3" s="48" t="s">
        <v>0</v>
      </c>
      <c r="B3" s="49" t="s">
        <v>7</v>
      </c>
      <c r="C3" s="50"/>
      <c r="D3" s="51"/>
      <c r="E3" s="51"/>
      <c r="F3" s="52"/>
    </row>
    <row r="4" spans="1:12" ht="38.25" x14ac:dyDescent="0.2">
      <c r="A4" s="54" t="s">
        <v>9</v>
      </c>
      <c r="B4" s="82" t="s">
        <v>16</v>
      </c>
      <c r="C4" s="55" t="s">
        <v>17</v>
      </c>
      <c r="D4" s="56">
        <v>1</v>
      </c>
      <c r="E4" s="56"/>
      <c r="F4" s="56">
        <f t="shared" ref="F4:F8" si="0">+D4*E4</f>
        <v>0</v>
      </c>
    </row>
    <row r="5" spans="1:12" ht="25.5" x14ac:dyDescent="0.2">
      <c r="A5" s="54" t="s">
        <v>10</v>
      </c>
      <c r="B5" s="83" t="s">
        <v>18</v>
      </c>
      <c r="C5" s="57" t="s">
        <v>19</v>
      </c>
      <c r="D5" s="58">
        <v>241.3</v>
      </c>
      <c r="E5" s="58"/>
      <c r="F5" s="58">
        <f t="shared" si="0"/>
        <v>0</v>
      </c>
    </row>
    <row r="6" spans="1:12" ht="25.5" x14ac:dyDescent="0.2">
      <c r="A6" s="54" t="s">
        <v>11</v>
      </c>
      <c r="B6" s="83" t="s">
        <v>20</v>
      </c>
      <c r="C6" s="57" t="s">
        <v>8</v>
      </c>
      <c r="D6" s="58">
        <v>1</v>
      </c>
      <c r="E6" s="58"/>
      <c r="F6" s="58">
        <f t="shared" si="0"/>
        <v>0</v>
      </c>
    </row>
    <row r="7" spans="1:12" ht="15.75" customHeight="1" x14ac:dyDescent="0.2">
      <c r="A7" s="54" t="s">
        <v>12</v>
      </c>
      <c r="B7" s="83" t="s">
        <v>21</v>
      </c>
      <c r="C7" s="57" t="s">
        <v>8</v>
      </c>
      <c r="D7" s="59">
        <v>12</v>
      </c>
      <c r="E7" s="58"/>
      <c r="F7" s="58">
        <f t="shared" si="0"/>
        <v>0</v>
      </c>
      <c r="J7" s="25"/>
    </row>
    <row r="8" spans="1:12" ht="51.75" customHeight="1" x14ac:dyDescent="0.2">
      <c r="A8" s="54" t="s">
        <v>13</v>
      </c>
      <c r="B8" s="83" t="s">
        <v>22</v>
      </c>
      <c r="C8" s="57" t="s">
        <v>23</v>
      </c>
      <c r="D8" s="58">
        <v>6</v>
      </c>
      <c r="E8" s="58"/>
      <c r="F8" s="58">
        <f t="shared" si="0"/>
        <v>0</v>
      </c>
      <c r="J8" s="24"/>
    </row>
    <row r="9" spans="1:12" ht="42.75" customHeight="1" x14ac:dyDescent="0.2">
      <c r="A9" s="69" t="s">
        <v>14</v>
      </c>
      <c r="B9" s="84" t="s">
        <v>24</v>
      </c>
      <c r="C9" s="57" t="s">
        <v>8</v>
      </c>
      <c r="D9" s="58">
        <v>1</v>
      </c>
      <c r="E9" s="58"/>
      <c r="F9" s="58">
        <f>+D9*E9</f>
        <v>0</v>
      </c>
      <c r="J9" s="24"/>
    </row>
    <row r="10" spans="1:12" ht="82.5" customHeight="1" x14ac:dyDescent="0.2">
      <c r="A10" s="69" t="s">
        <v>15</v>
      </c>
      <c r="B10" s="81" t="s">
        <v>103</v>
      </c>
      <c r="C10" s="60"/>
      <c r="D10" s="61"/>
      <c r="E10" s="61"/>
      <c r="F10" s="61"/>
      <c r="J10" s="8"/>
    </row>
    <row r="11" spans="1:12" ht="23.25" customHeight="1" x14ac:dyDescent="0.2">
      <c r="A11" s="95"/>
      <c r="B11" s="81" t="s">
        <v>85</v>
      </c>
      <c r="C11" s="62"/>
      <c r="D11" s="63"/>
      <c r="E11" s="63"/>
      <c r="F11" s="63">
        <f>(SUM(F4:F9)*10/100)</f>
        <v>0</v>
      </c>
      <c r="J11" s="8"/>
    </row>
    <row r="12" spans="1:12" s="53" customFormat="1" x14ac:dyDescent="0.2">
      <c r="A12" s="64" t="s">
        <v>0</v>
      </c>
      <c r="B12" s="93" t="s">
        <v>7</v>
      </c>
      <c r="C12" s="66"/>
      <c r="D12" s="67"/>
      <c r="E12" s="68" t="s">
        <v>25</v>
      </c>
      <c r="F12" s="67">
        <f>SUM(F4:F11)</f>
        <v>0</v>
      </c>
      <c r="J12" s="11"/>
    </row>
    <row r="13" spans="1:12" x14ac:dyDescent="0.2">
      <c r="A13" s="94" t="s">
        <v>26</v>
      </c>
      <c r="B13" s="49" t="s">
        <v>35</v>
      </c>
      <c r="C13" s="50"/>
      <c r="D13" s="51"/>
      <c r="E13" s="51"/>
      <c r="F13" s="52"/>
      <c r="J13" s="9"/>
    </row>
    <row r="14" spans="1:12" ht="66.75" customHeight="1" x14ac:dyDescent="0.2">
      <c r="A14" s="54" t="s">
        <v>27</v>
      </c>
      <c r="B14" s="83" t="s">
        <v>88</v>
      </c>
      <c r="C14" s="57" t="s">
        <v>36</v>
      </c>
      <c r="D14" s="58">
        <v>10</v>
      </c>
      <c r="E14" s="58"/>
      <c r="F14" s="58">
        <f t="shared" ref="F14:F20" si="1">+D14*E14</f>
        <v>0</v>
      </c>
      <c r="J14" s="24"/>
      <c r="K14" s="28"/>
      <c r="L14" s="15"/>
    </row>
    <row r="15" spans="1:12" ht="76.5" customHeight="1" x14ac:dyDescent="0.2">
      <c r="A15" s="54" t="s">
        <v>28</v>
      </c>
      <c r="B15" s="83" t="s">
        <v>89</v>
      </c>
      <c r="C15" s="57" t="s">
        <v>86</v>
      </c>
      <c r="D15" s="58">
        <v>3</v>
      </c>
      <c r="E15" s="58"/>
      <c r="F15" s="58">
        <f t="shared" si="1"/>
        <v>0</v>
      </c>
      <c r="J15" s="24"/>
      <c r="K15" s="28"/>
      <c r="L15" s="15"/>
    </row>
    <row r="16" spans="1:12" ht="63.75" customHeight="1" x14ac:dyDescent="0.2">
      <c r="A16" s="54" t="s">
        <v>29</v>
      </c>
      <c r="B16" s="83" t="s">
        <v>87</v>
      </c>
      <c r="C16" s="57" t="s">
        <v>86</v>
      </c>
      <c r="D16" s="58">
        <v>3</v>
      </c>
      <c r="E16" s="58"/>
      <c r="F16" s="58">
        <f t="shared" si="1"/>
        <v>0</v>
      </c>
      <c r="J16" s="24"/>
      <c r="K16" s="28"/>
      <c r="L16" s="15"/>
    </row>
    <row r="17" spans="1:12" ht="53.25" customHeight="1" x14ac:dyDescent="0.2">
      <c r="A17" s="54" t="s">
        <v>30</v>
      </c>
      <c r="B17" s="85" t="s">
        <v>37</v>
      </c>
      <c r="C17" s="57" t="s">
        <v>86</v>
      </c>
      <c r="D17" s="58">
        <v>2</v>
      </c>
      <c r="E17" s="58"/>
      <c r="F17" s="58">
        <f t="shared" si="1"/>
        <v>0</v>
      </c>
      <c r="J17" s="25"/>
      <c r="K17" s="29"/>
      <c r="L17" s="15"/>
    </row>
    <row r="18" spans="1:12" ht="89.25" customHeight="1" x14ac:dyDescent="0.2">
      <c r="A18" s="54" t="s">
        <v>31</v>
      </c>
      <c r="B18" s="85" t="s">
        <v>38</v>
      </c>
      <c r="C18" s="57" t="s">
        <v>86</v>
      </c>
      <c r="D18" s="58">
        <v>1</v>
      </c>
      <c r="E18" s="58"/>
      <c r="F18" s="58">
        <f t="shared" si="1"/>
        <v>0</v>
      </c>
      <c r="J18" s="25"/>
      <c r="K18" s="29"/>
      <c r="L18" s="15"/>
    </row>
    <row r="19" spans="1:12" s="53" customFormat="1" ht="67.5" customHeight="1" x14ac:dyDescent="0.2">
      <c r="A19" s="54" t="s">
        <v>32</v>
      </c>
      <c r="B19" s="85" t="s">
        <v>92</v>
      </c>
      <c r="C19" s="16" t="s">
        <v>36</v>
      </c>
      <c r="D19" s="58">
        <f>3*D14</f>
        <v>30</v>
      </c>
      <c r="E19" s="58"/>
      <c r="F19" s="58">
        <f t="shared" si="1"/>
        <v>0</v>
      </c>
      <c r="J19" s="76"/>
      <c r="K19" s="77"/>
      <c r="L19" s="78"/>
    </row>
    <row r="20" spans="1:12" s="53" customFormat="1" ht="64.5" customHeight="1" x14ac:dyDescent="0.2">
      <c r="A20" s="54" t="s">
        <v>33</v>
      </c>
      <c r="B20" s="85" t="s">
        <v>91</v>
      </c>
      <c r="C20" s="16" t="s">
        <v>36</v>
      </c>
      <c r="D20" s="58">
        <v>10</v>
      </c>
      <c r="E20" s="58"/>
      <c r="F20" s="58">
        <f t="shared" si="1"/>
        <v>0</v>
      </c>
      <c r="J20" s="76"/>
      <c r="K20" s="79"/>
      <c r="L20" s="78"/>
    </row>
    <row r="21" spans="1:12" ht="36.75" customHeight="1" x14ac:dyDescent="0.2">
      <c r="A21" s="54" t="s">
        <v>34</v>
      </c>
      <c r="B21" s="88" t="s">
        <v>97</v>
      </c>
      <c r="C21" s="89"/>
      <c r="D21" s="89"/>
      <c r="E21" s="89"/>
      <c r="F21" s="90">
        <f>(SUM(F14:F20)/10)</f>
        <v>0</v>
      </c>
      <c r="J21" s="14"/>
      <c r="K21" s="27"/>
      <c r="L21" s="15"/>
    </row>
    <row r="22" spans="1:12" x14ac:dyDescent="0.2">
      <c r="A22" s="64" t="s">
        <v>26</v>
      </c>
      <c r="B22" s="65" t="s">
        <v>35</v>
      </c>
      <c r="C22" s="66"/>
      <c r="D22" s="67"/>
      <c r="E22" s="68" t="s">
        <v>25</v>
      </c>
      <c r="F22" s="67">
        <f>SUM(F14:F21)</f>
        <v>0</v>
      </c>
      <c r="J22" s="24"/>
      <c r="K22" s="28"/>
      <c r="L22" s="15"/>
    </row>
    <row r="23" spans="1:12" x14ac:dyDescent="0.2">
      <c r="A23" s="48" t="s">
        <v>39</v>
      </c>
      <c r="B23" s="49" t="s">
        <v>40</v>
      </c>
      <c r="C23" s="50"/>
      <c r="D23" s="51"/>
      <c r="E23" s="51"/>
      <c r="F23" s="52"/>
      <c r="J23" s="24"/>
      <c r="K23" s="28"/>
      <c r="L23" s="15"/>
    </row>
    <row r="24" spans="1:12" ht="25.5" x14ac:dyDescent="0.2">
      <c r="A24" s="54" t="s">
        <v>41</v>
      </c>
      <c r="B24" s="83" t="s">
        <v>107</v>
      </c>
      <c r="C24" s="57" t="s">
        <v>86</v>
      </c>
      <c r="D24" s="58">
        <v>118.14</v>
      </c>
      <c r="E24" s="58"/>
      <c r="F24" s="58">
        <f t="shared" ref="F24" si="2">+D24*E24</f>
        <v>0</v>
      </c>
      <c r="J24" s="24"/>
      <c r="K24" s="28"/>
      <c r="L24" s="15"/>
    </row>
    <row r="25" spans="1:12" ht="32.25" customHeight="1" x14ac:dyDescent="0.2">
      <c r="A25" s="54" t="s">
        <v>42</v>
      </c>
      <c r="B25" s="83" t="s">
        <v>108</v>
      </c>
      <c r="C25" s="57" t="s">
        <v>86</v>
      </c>
      <c r="D25" s="58">
        <v>520.27</v>
      </c>
      <c r="E25" s="58"/>
      <c r="F25" s="58">
        <f t="shared" ref="F25:F34" si="3">+D25*E25</f>
        <v>0</v>
      </c>
      <c r="J25" s="19"/>
    </row>
    <row r="26" spans="1:12" ht="66.75" customHeight="1" x14ac:dyDescent="0.2">
      <c r="A26" s="54" t="s">
        <v>43</v>
      </c>
      <c r="B26" s="83" t="s">
        <v>90</v>
      </c>
      <c r="C26" s="57" t="s">
        <v>86</v>
      </c>
      <c r="D26" s="58">
        <v>12.5</v>
      </c>
      <c r="E26" s="58"/>
      <c r="F26" s="58">
        <f t="shared" si="3"/>
        <v>0</v>
      </c>
      <c r="J26" s="19"/>
    </row>
    <row r="27" spans="1:12" ht="25.5" x14ac:dyDescent="0.2">
      <c r="A27" s="54" t="s">
        <v>44</v>
      </c>
      <c r="B27" s="83" t="s">
        <v>51</v>
      </c>
      <c r="C27" s="57" t="s">
        <v>23</v>
      </c>
      <c r="D27" s="58">
        <v>10</v>
      </c>
      <c r="E27" s="58"/>
      <c r="F27" s="58">
        <f t="shared" si="3"/>
        <v>0</v>
      </c>
      <c r="J27" s="19"/>
    </row>
    <row r="28" spans="1:12" ht="25.5" x14ac:dyDescent="0.2">
      <c r="A28" s="54" t="s">
        <v>45</v>
      </c>
      <c r="B28" s="83" t="s">
        <v>52</v>
      </c>
      <c r="C28" s="16" t="s">
        <v>36</v>
      </c>
      <c r="D28" s="58">
        <v>161</v>
      </c>
      <c r="E28" s="58"/>
      <c r="F28" s="58">
        <f t="shared" si="3"/>
        <v>0</v>
      </c>
      <c r="J28" s="19"/>
    </row>
    <row r="29" spans="1:12" ht="51" customHeight="1" x14ac:dyDescent="0.2">
      <c r="A29" s="54" t="s">
        <v>46</v>
      </c>
      <c r="B29" s="83" t="s">
        <v>54</v>
      </c>
      <c r="C29" s="57" t="s">
        <v>86</v>
      </c>
      <c r="D29" s="58">
        <v>150.59</v>
      </c>
      <c r="E29" s="58"/>
      <c r="F29" s="58">
        <f t="shared" si="3"/>
        <v>0</v>
      </c>
      <c r="J29" s="19"/>
    </row>
    <row r="30" spans="1:12" ht="64.5" customHeight="1" x14ac:dyDescent="0.2">
      <c r="A30" s="54" t="s">
        <v>47</v>
      </c>
      <c r="B30" s="83" t="s">
        <v>83</v>
      </c>
      <c r="C30" s="57" t="s">
        <v>86</v>
      </c>
      <c r="D30" s="58">
        <v>333.55</v>
      </c>
      <c r="E30" s="58"/>
      <c r="F30" s="58">
        <f t="shared" si="3"/>
        <v>0</v>
      </c>
      <c r="J30" s="19"/>
    </row>
    <row r="31" spans="1:12" ht="66" customHeight="1" x14ac:dyDescent="0.2">
      <c r="A31" s="54" t="s">
        <v>48</v>
      </c>
      <c r="B31" s="83" t="s">
        <v>55</v>
      </c>
      <c r="C31" s="57" t="s">
        <v>86</v>
      </c>
      <c r="D31" s="58">
        <v>199.12</v>
      </c>
      <c r="E31" s="58"/>
      <c r="F31" s="58">
        <f t="shared" si="3"/>
        <v>0</v>
      </c>
      <c r="J31" s="19"/>
    </row>
    <row r="32" spans="1:12" ht="30.75" customHeight="1" x14ac:dyDescent="0.2">
      <c r="A32" s="54" t="s">
        <v>49</v>
      </c>
      <c r="B32" s="83" t="s">
        <v>111</v>
      </c>
      <c r="C32" s="57" t="s">
        <v>86</v>
      </c>
      <c r="D32" s="58">
        <v>118.14</v>
      </c>
      <c r="E32" s="58"/>
      <c r="F32" s="58">
        <f t="shared" si="3"/>
        <v>0</v>
      </c>
      <c r="J32" s="19"/>
    </row>
    <row r="33" spans="1:11" ht="15.75" customHeight="1" x14ac:dyDescent="0.2">
      <c r="A33" s="54" t="s">
        <v>50</v>
      </c>
      <c r="B33" s="83" t="s">
        <v>112</v>
      </c>
      <c r="C33" s="57" t="s">
        <v>109</v>
      </c>
      <c r="D33" s="58">
        <v>617.61</v>
      </c>
      <c r="E33" s="58"/>
      <c r="F33" s="58">
        <f t="shared" si="3"/>
        <v>0</v>
      </c>
      <c r="J33" s="19"/>
    </row>
    <row r="34" spans="1:11" ht="25.5" x14ac:dyDescent="0.2">
      <c r="A34" s="54" t="s">
        <v>96</v>
      </c>
      <c r="B34" s="83" t="s">
        <v>56</v>
      </c>
      <c r="C34" s="57" t="s">
        <v>23</v>
      </c>
      <c r="D34" s="58">
        <v>10</v>
      </c>
      <c r="E34" s="58"/>
      <c r="F34" s="58">
        <f t="shared" si="3"/>
        <v>0</v>
      </c>
      <c r="J34" s="19"/>
    </row>
    <row r="35" spans="1:11" ht="38.25" x14ac:dyDescent="0.2">
      <c r="A35" s="54" t="s">
        <v>110</v>
      </c>
      <c r="B35" s="88" t="s">
        <v>98</v>
      </c>
      <c r="C35" s="60"/>
      <c r="D35" s="61"/>
      <c r="E35" s="61"/>
      <c r="F35" s="61">
        <f>(SUM(F25:F34)/10)</f>
        <v>0</v>
      </c>
      <c r="J35" s="19"/>
    </row>
    <row r="36" spans="1:11" x14ac:dyDescent="0.2">
      <c r="A36" s="48" t="s">
        <v>39</v>
      </c>
      <c r="B36" s="65" t="s">
        <v>40</v>
      </c>
      <c r="C36" s="66"/>
      <c r="D36" s="67"/>
      <c r="E36" s="68" t="s">
        <v>25</v>
      </c>
      <c r="F36" s="67">
        <f>SUM(F25:F35)</f>
        <v>0</v>
      </c>
      <c r="J36" s="24"/>
    </row>
    <row r="37" spans="1:11" x14ac:dyDescent="0.2">
      <c r="A37" s="48" t="s">
        <v>57</v>
      </c>
      <c r="B37" s="49" t="s">
        <v>62</v>
      </c>
      <c r="C37" s="50"/>
      <c r="D37" s="51"/>
      <c r="E37" s="51"/>
      <c r="F37" s="52"/>
      <c r="J37" s="18"/>
    </row>
    <row r="38" spans="1:11" ht="41.25" customHeight="1" x14ac:dyDescent="0.2">
      <c r="A38" s="54" t="s">
        <v>58</v>
      </c>
      <c r="B38" s="83" t="s">
        <v>53</v>
      </c>
      <c r="C38" s="57" t="s">
        <v>86</v>
      </c>
      <c r="D38" s="58">
        <v>34.33</v>
      </c>
      <c r="E38" s="58"/>
      <c r="F38" s="58">
        <f t="shared" ref="F38:F39" si="4">+D38*E38</f>
        <v>0</v>
      </c>
      <c r="J38" s="19"/>
    </row>
    <row r="39" spans="1:11" ht="54" customHeight="1" x14ac:dyDescent="0.2">
      <c r="A39" s="69" t="s">
        <v>59</v>
      </c>
      <c r="B39" s="92" t="s">
        <v>117</v>
      </c>
      <c r="C39" s="60" t="s">
        <v>19</v>
      </c>
      <c r="D39" s="61">
        <v>240</v>
      </c>
      <c r="E39" s="61"/>
      <c r="F39" s="61">
        <f t="shared" si="4"/>
        <v>0</v>
      </c>
      <c r="J39" s="31"/>
    </row>
    <row r="40" spans="1:11" ht="82.5" customHeight="1" x14ac:dyDescent="0.2">
      <c r="A40" s="54" t="s">
        <v>118</v>
      </c>
      <c r="B40" s="85" t="s">
        <v>113</v>
      </c>
      <c r="C40" s="57" t="s">
        <v>8</v>
      </c>
      <c r="D40" s="58">
        <v>2</v>
      </c>
      <c r="E40" s="58"/>
      <c r="F40" s="58">
        <f t="shared" ref="F40" si="5">+D40*E40</f>
        <v>0</v>
      </c>
      <c r="J40" s="31"/>
    </row>
    <row r="41" spans="1:11" ht="82.5" customHeight="1" x14ac:dyDescent="0.2">
      <c r="A41" s="69" t="s">
        <v>60</v>
      </c>
      <c r="B41" s="85" t="s">
        <v>114</v>
      </c>
      <c r="C41" s="57" t="s">
        <v>8</v>
      </c>
      <c r="D41" s="58">
        <v>3</v>
      </c>
      <c r="E41" s="58"/>
      <c r="F41" s="58">
        <f>+D41*E41</f>
        <v>0</v>
      </c>
      <c r="J41" s="31"/>
    </row>
    <row r="42" spans="1:11" ht="28.5" customHeight="1" x14ac:dyDescent="0.2">
      <c r="A42" s="54" t="s">
        <v>61</v>
      </c>
      <c r="B42" s="85" t="s">
        <v>116</v>
      </c>
      <c r="C42" s="57" t="s">
        <v>19</v>
      </c>
      <c r="D42" s="58">
        <v>10</v>
      </c>
      <c r="E42" s="58"/>
      <c r="F42" s="58">
        <f>+D42*E42</f>
        <v>0</v>
      </c>
      <c r="J42" s="31"/>
    </row>
    <row r="43" spans="1:11" ht="16.5" customHeight="1" x14ac:dyDescent="0.2">
      <c r="A43" s="69" t="s">
        <v>99</v>
      </c>
      <c r="B43" s="85" t="s">
        <v>115</v>
      </c>
      <c r="C43" s="57" t="s">
        <v>86</v>
      </c>
      <c r="D43" s="58">
        <v>3</v>
      </c>
      <c r="E43" s="58"/>
      <c r="F43" s="58">
        <f>+D43*E43</f>
        <v>0</v>
      </c>
      <c r="J43" s="31"/>
    </row>
    <row r="44" spans="1:11" s="53" customFormat="1" ht="38.25" x14ac:dyDescent="0.2">
      <c r="A44" s="54" t="s">
        <v>104</v>
      </c>
      <c r="B44" s="88" t="s">
        <v>100</v>
      </c>
      <c r="C44" s="91"/>
      <c r="D44" s="91"/>
      <c r="E44" s="91"/>
      <c r="F44" s="89">
        <f>(SUM(F38:F43)/10)</f>
        <v>0</v>
      </c>
      <c r="J44" s="80"/>
    </row>
    <row r="45" spans="1:11" x14ac:dyDescent="0.2">
      <c r="A45" s="48" t="s">
        <v>57</v>
      </c>
      <c r="B45" s="65" t="s">
        <v>62</v>
      </c>
      <c r="C45" s="66"/>
      <c r="D45" s="67"/>
      <c r="E45" s="68" t="s">
        <v>25</v>
      </c>
      <c r="F45" s="67">
        <f>SUM(F38:F44)</f>
        <v>0</v>
      </c>
      <c r="J45" s="21"/>
    </row>
    <row r="46" spans="1:11" x14ac:dyDescent="0.2">
      <c r="A46" s="48" t="s">
        <v>64</v>
      </c>
      <c r="B46" s="49" t="s">
        <v>63</v>
      </c>
      <c r="C46" s="50"/>
      <c r="D46" s="51"/>
      <c r="E46" s="51"/>
      <c r="F46" s="52"/>
      <c r="J46" s="20"/>
    </row>
    <row r="47" spans="1:11" ht="15" x14ac:dyDescent="0.2">
      <c r="A47" s="54" t="s">
        <v>65</v>
      </c>
      <c r="B47" s="85" t="s">
        <v>78</v>
      </c>
      <c r="C47" s="27" t="s">
        <v>36</v>
      </c>
      <c r="D47" s="58">
        <v>617.61</v>
      </c>
      <c r="E47" s="58"/>
      <c r="F47" s="58">
        <f t="shared" ref="F47:F51" si="6">+D47*E47</f>
        <v>0</v>
      </c>
      <c r="J47" s="24"/>
      <c r="K47" s="27"/>
    </row>
    <row r="48" spans="1:11" ht="54.75" customHeight="1" x14ac:dyDescent="0.2">
      <c r="A48" s="54" t="s">
        <v>66</v>
      </c>
      <c r="B48" s="86" t="s">
        <v>79</v>
      </c>
      <c r="C48" s="70" t="s">
        <v>19</v>
      </c>
      <c r="D48" s="58">
        <v>240</v>
      </c>
      <c r="E48" s="58"/>
      <c r="F48" s="58">
        <f t="shared" si="6"/>
        <v>0</v>
      </c>
      <c r="J48" s="25"/>
      <c r="K48" s="29"/>
    </row>
    <row r="49" spans="1:11" ht="18" customHeight="1" x14ac:dyDescent="0.2">
      <c r="A49" s="54" t="s">
        <v>67</v>
      </c>
      <c r="B49" s="85" t="s">
        <v>80</v>
      </c>
      <c r="C49" s="70" t="s">
        <v>19</v>
      </c>
      <c r="D49" s="58">
        <v>240</v>
      </c>
      <c r="E49" s="58"/>
      <c r="F49" s="58">
        <f t="shared" si="6"/>
        <v>0</v>
      </c>
      <c r="J49" s="24"/>
      <c r="K49" s="27"/>
    </row>
    <row r="50" spans="1:11" ht="25.5" x14ac:dyDescent="0.2">
      <c r="A50" s="54" t="s">
        <v>68</v>
      </c>
      <c r="B50" s="85" t="s">
        <v>81</v>
      </c>
      <c r="C50" s="70" t="s">
        <v>19</v>
      </c>
      <c r="D50" s="58">
        <v>240</v>
      </c>
      <c r="E50" s="58"/>
      <c r="F50" s="58">
        <f t="shared" si="6"/>
        <v>0</v>
      </c>
      <c r="J50" s="25"/>
      <c r="K50" s="29"/>
    </row>
    <row r="51" spans="1:11" ht="25.5" x14ac:dyDescent="0.2">
      <c r="A51" s="69" t="s">
        <v>69</v>
      </c>
      <c r="B51" s="87" t="s">
        <v>82</v>
      </c>
      <c r="C51" s="75" t="s">
        <v>8</v>
      </c>
      <c r="D51" s="61">
        <v>5</v>
      </c>
      <c r="E51" s="61"/>
      <c r="F51" s="61">
        <f t="shared" si="6"/>
        <v>0</v>
      </c>
      <c r="J51" s="24"/>
      <c r="K51" s="27"/>
    </row>
    <row r="52" spans="1:11" ht="25.5" x14ac:dyDescent="0.2">
      <c r="A52" s="54" t="s">
        <v>101</v>
      </c>
      <c r="B52" s="87" t="s">
        <v>102</v>
      </c>
      <c r="C52" s="75"/>
      <c r="D52" s="61"/>
      <c r="E52" s="61"/>
      <c r="F52" s="61">
        <f>(SUM(F47:F51)/10)</f>
        <v>0</v>
      </c>
      <c r="J52" s="24"/>
      <c r="K52" s="27"/>
    </row>
    <row r="53" spans="1:11" x14ac:dyDescent="0.2">
      <c r="A53" s="48" t="s">
        <v>64</v>
      </c>
      <c r="B53" s="65" t="s">
        <v>62</v>
      </c>
      <c r="C53" s="66"/>
      <c r="D53" s="67"/>
      <c r="E53" s="68" t="s">
        <v>25</v>
      </c>
      <c r="F53" s="67">
        <f>SUM(F47:F52)</f>
        <v>0</v>
      </c>
      <c r="J53" s="26"/>
      <c r="K53" s="30"/>
    </row>
    <row r="54" spans="1:11" x14ac:dyDescent="0.2">
      <c r="A54" s="48"/>
      <c r="B54" s="49" t="str">
        <f>+B1</f>
        <v>odvodni kanal ČN Plankov log</v>
      </c>
      <c r="C54" s="50"/>
      <c r="D54" s="52"/>
      <c r="E54" s="71" t="s">
        <v>71</v>
      </c>
      <c r="F54" s="72">
        <f>F12+F22+F36+F45+F53</f>
        <v>0</v>
      </c>
      <c r="J54" s="24"/>
      <c r="K54" s="28"/>
    </row>
  </sheetData>
  <pageMargins left="0.70866141732283472" right="0.70866141732283472" top="0.74803149606299213" bottom="0.74803149606299213" header="0.31496062992125984" footer="0.31496062992125984"/>
  <pageSetup paperSize="9" orientation="portrait" useFirstPageNumber="1" r:id="rId1"/>
  <headerFooter>
    <oddHeader>&amp;Rekologika d.o.o.</oddHeader>
    <oddFooter>&amp;L&amp;9Datoteka:&amp;F
Objekt: Odvodni kanal ČN Plankov log&amp;R&amp;9SO/&amp;P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</vt:lpstr>
      <vt:lpstr>odvodni kanal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Oberžan</dc:creator>
  <cp:lastModifiedBy>OBČINA TABOR 2</cp:lastModifiedBy>
  <cp:lastPrinted>2016-09-30T05:28:55Z</cp:lastPrinted>
  <dcterms:created xsi:type="dcterms:W3CDTF">2015-05-09T21:54:51Z</dcterms:created>
  <dcterms:modified xsi:type="dcterms:W3CDTF">2016-10-14T07:06:46Z</dcterms:modified>
</cp:coreProperties>
</file>